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300" activeTab="0"/>
  </bookViews>
  <sheets>
    <sheet name="Highway Improvement Impact Fee" sheetId="1" r:id="rId1"/>
  </sheets>
  <definedNames>
    <definedName name="impactfee">'Highway Improvement Impact Fee'!$H$2</definedName>
    <definedName name="_xlnm.Print_Area" localSheetId="0">'Highway Improvement Impact Fee'!$A$1:$H$93</definedName>
  </definedNames>
  <calcPr fullCalcOnLoad="1"/>
</workbook>
</file>

<file path=xl/sharedStrings.xml><?xml version="1.0" encoding="utf-8"?>
<sst xmlns="http://schemas.openxmlformats.org/spreadsheetml/2006/main" count="140" uniqueCount="61">
  <si>
    <t>Single Family</t>
  </si>
  <si>
    <t>Taxes in 20 yrs</t>
  </si>
  <si>
    <t>PV of 20 yr tax</t>
  </si>
  <si>
    <t>Instructions for the use of this Template</t>
  </si>
  <si>
    <t>Tax per year</t>
  </si>
  <si>
    <t>The Credit for Taxes on Debt must be adjusted in each year of the impact fee program to reflect the taxes paid as vacant land or an unimproved lot for the years prior to construction and taxes to paid in the remaining years of the bond.</t>
  </si>
  <si>
    <t>Land Use</t>
  </si>
  <si>
    <t>Specialty retail  (gross leasable area)</t>
  </si>
  <si>
    <t>Light Industrial</t>
  </si>
  <si>
    <t>Manufacturing</t>
  </si>
  <si>
    <t>Unit</t>
  </si>
  <si>
    <t>dwelling unit</t>
  </si>
  <si>
    <t>1,000 sq. ft</t>
  </si>
  <si>
    <t>Mobile Home</t>
  </si>
  <si>
    <t>General Office</t>
  </si>
  <si>
    <t>room</t>
  </si>
  <si>
    <t>Fast Food Restaurant</t>
  </si>
  <si>
    <t>Current Peak Hour Traffic</t>
  </si>
  <si>
    <t xml:space="preserve">Adjusted Impact </t>
  </si>
  <si>
    <t>Unadjusted Impact</t>
  </si>
  <si>
    <t>Portion of Cost for New Growth</t>
  </si>
  <si>
    <t>% of Increase in Capacity for New Growth</t>
  </si>
  <si>
    <t>Increase in Capacity</t>
  </si>
  <si>
    <t>Local Share of Improvement Cost</t>
  </si>
  <si>
    <t>Impact per Vehicle Trip</t>
  </si>
  <si>
    <t>Number of Proposed Units</t>
  </si>
  <si>
    <t>Proposed Impact Fee</t>
  </si>
  <si>
    <t>Credit for Taxes paid on Highway Improvement Debt, 1st year, and Proposed Impact Fees</t>
  </si>
  <si>
    <t>Current Design Capacity (Peak Hour)</t>
  </si>
  <si>
    <t>Future Design Capacity (Peak Hour)</t>
  </si>
  <si>
    <t xml:space="preserve">Avg Value </t>
  </si>
  <si>
    <t>Mil Rate for Debt</t>
  </si>
  <si>
    <t>Weekday Peak Hour Trips</t>
  </si>
  <si>
    <t>Medical / Dental Office</t>
  </si>
  <si>
    <t>Sit Down Restaurant (Saturday peak)</t>
  </si>
  <si>
    <t>Shopping Center  (&lt;100,000 sq. ft.  gross leasable area) (Saturday peak)</t>
  </si>
  <si>
    <t>Hotel (Saturday peak)</t>
  </si>
  <si>
    <t>Fast Food Restaurant without Drivethru</t>
  </si>
  <si>
    <t>Fast Food Restaurant with Drivethru (Sunday peak)</t>
  </si>
  <si>
    <t>Convenience Store, 24 Hour</t>
  </si>
  <si>
    <t>Convenience Store, open 15-16 Hours</t>
  </si>
  <si>
    <t>Apartment</t>
  </si>
  <si>
    <t>If the community will be borrowing funds for the highway improvement, then the impact fee must be adjusted to account for future tax payments for the debt service.   This process is accomplished in lines 23 through 38.</t>
  </si>
  <si>
    <t>&lt;value&gt;</t>
  </si>
  <si>
    <r>
      <t xml:space="preserve">Enter the current </t>
    </r>
    <r>
      <rPr>
        <b/>
        <sz val="10"/>
        <rFont val="Franklin Gothic Book"/>
        <family val="2"/>
      </rPr>
      <t>Peak Hour Traffic</t>
    </r>
    <r>
      <rPr>
        <sz val="10"/>
        <rFont val="Franklin Gothic Book"/>
        <family val="2"/>
      </rPr>
      <t xml:space="preserve">, </t>
    </r>
    <r>
      <rPr>
        <b/>
        <sz val="10"/>
        <rFont val="Franklin Gothic Book"/>
        <family val="2"/>
      </rPr>
      <t>Current Design Capacity</t>
    </r>
    <r>
      <rPr>
        <sz val="10"/>
        <rFont val="Franklin Gothic Book"/>
        <family val="2"/>
      </rPr>
      <t xml:space="preserve"> (vehicles per hour) of the street or intersection, and </t>
    </r>
    <r>
      <rPr>
        <b/>
        <sz val="10"/>
        <rFont val="Franklin Gothic Book"/>
        <family val="2"/>
      </rPr>
      <t>Future Design Capacity</t>
    </r>
    <r>
      <rPr>
        <sz val="10"/>
        <rFont val="Franklin Gothic Book"/>
        <family val="2"/>
      </rPr>
      <t xml:space="preserve"> (vehicles per hour) of the street or intersection after the improvements.</t>
    </r>
  </si>
  <si>
    <r>
      <t xml:space="preserve">The template calculates the </t>
    </r>
    <r>
      <rPr>
        <b/>
        <sz val="10"/>
        <rFont val="Franklin Gothic Book"/>
        <family val="2"/>
      </rPr>
      <t>Increase in Capacity</t>
    </r>
    <r>
      <rPr>
        <sz val="10"/>
        <rFont val="Franklin Gothic Book"/>
        <family val="2"/>
      </rPr>
      <t xml:space="preserve"> that is planned for new growth.  Impact fees may not be used to finance improvements for existing deficiencies, so only the portion of the cost that is to expand the highway or increase the capacity of the intersection beyond today's traffic can be financed with impact fees.</t>
    </r>
  </si>
  <si>
    <r>
      <t xml:space="preserve">Enter the </t>
    </r>
    <r>
      <rPr>
        <b/>
        <sz val="10"/>
        <rFont val="Franklin Gothic Book"/>
        <family val="2"/>
      </rPr>
      <t>Local Share of Improvement Costs</t>
    </r>
    <r>
      <rPr>
        <sz val="10"/>
        <rFont val="Franklin Gothic Book"/>
        <family val="2"/>
      </rPr>
      <t xml:space="preserve"> of the highway or intersection.  If the Maine Department of Transportation is going to be participating in the construction of the improvements, impact fees may be used only for the local share of the cost.</t>
    </r>
  </si>
  <si>
    <r>
      <t>The</t>
    </r>
    <r>
      <rPr>
        <b/>
        <sz val="10"/>
        <rFont val="Franklin Gothic Book"/>
        <family val="2"/>
      </rPr>
      <t xml:space="preserve"> Percentage of the Increase in Capacity for New Growth </t>
    </r>
    <r>
      <rPr>
        <sz val="10"/>
        <rFont val="Franklin Gothic Book"/>
        <family val="2"/>
      </rPr>
      <t xml:space="preserve">represents increase in capacity of new growth divided by the difference between the current capacity and the capacity after improvement.  </t>
    </r>
    <r>
      <rPr>
        <i/>
        <sz val="10"/>
        <rFont val="Franklin Gothic Book"/>
        <family val="2"/>
      </rPr>
      <t>This will be calculated for the user.</t>
    </r>
  </si>
  <si>
    <r>
      <t xml:space="preserve">The </t>
    </r>
    <r>
      <rPr>
        <b/>
        <sz val="10"/>
        <rFont val="Franklin Gothic Book"/>
        <family val="2"/>
      </rPr>
      <t>Portion of Cost of New Growth</t>
    </r>
    <r>
      <rPr>
        <sz val="10"/>
        <rFont val="Franklin Gothic Book"/>
        <family val="2"/>
      </rPr>
      <t xml:space="preserve"> is the percentage of the increase in capacity for new growth times the local share of the costs of improvement.  </t>
    </r>
    <r>
      <rPr>
        <i/>
        <sz val="10"/>
        <rFont val="Franklin Gothic Book"/>
        <family val="2"/>
      </rPr>
      <t>This will be calculated for the user.</t>
    </r>
  </si>
  <si>
    <r>
      <t xml:space="preserve">The cost of the </t>
    </r>
    <r>
      <rPr>
        <b/>
        <sz val="10"/>
        <rFont val="Franklin Gothic Book"/>
        <family val="2"/>
      </rPr>
      <t>Impact per Vehicle Trip</t>
    </r>
    <r>
      <rPr>
        <sz val="10"/>
        <rFont val="Franklin Gothic Book"/>
        <family val="2"/>
      </rPr>
      <t xml:space="preserve"> represents the portion of the cost for new growth divided by the increase in capacity for new growth.  In order to determine the impact fee for a new development the contribution of the development to the highway's or intersection's peak hour traffic must be known.  </t>
    </r>
    <r>
      <rPr>
        <i/>
        <sz val="10"/>
        <rFont val="Franklin Gothic Book"/>
        <family val="2"/>
      </rPr>
      <t>This will be calculated for the user.</t>
    </r>
  </si>
  <si>
    <r>
      <t xml:space="preserve">Average Peak Hour Traffic </t>
    </r>
    <r>
      <rPr>
        <sz val="10"/>
        <rFont val="Franklin Gothic Book"/>
        <family val="2"/>
      </rPr>
      <t>for a variety of uses is detailed.  Adjustment may be made for trips occurring at "non peak hours" and trips to or from the use that are from vehicles currently on the road (known as "drive-by" trips).  Assistance may be available from the Division Traffic Engineer at the Maine Department of Transportation Division office or from your regional council.</t>
    </r>
  </si>
  <si>
    <r>
      <t xml:space="preserve">The </t>
    </r>
    <r>
      <rPr>
        <b/>
        <sz val="10"/>
        <rFont val="Franklin Gothic Book"/>
        <family val="2"/>
      </rPr>
      <t xml:space="preserve">Unadjusted Impact </t>
    </r>
    <r>
      <rPr>
        <sz val="10"/>
        <rFont val="Franklin Gothic Book"/>
        <family val="2"/>
      </rPr>
      <t xml:space="preserve">by land use is based on the </t>
    </r>
    <r>
      <rPr>
        <b/>
        <sz val="10"/>
        <rFont val="Franklin Gothic Book"/>
        <family val="2"/>
      </rPr>
      <t>Number of Proposed Units</t>
    </r>
    <r>
      <rPr>
        <sz val="10"/>
        <rFont val="Franklin Gothic Book"/>
        <family val="2"/>
      </rPr>
      <t xml:space="preserve">, the Average Daily Traffic, and the Impact Per Vehicle Trip.   If the community does not plan on borrowing funds for the purchase of park and open space land, the proposed impact fee is in the table below.  The "unadjusted impact" has been rounded down to the closest $50.  </t>
    </r>
  </si>
  <si>
    <r>
      <t xml:space="preserve">The template adjusts the impact fee for the present value of future payments of taxes to support the debt service for the new improvements.  </t>
    </r>
    <r>
      <rPr>
        <b/>
        <sz val="10"/>
        <rFont val="Franklin Gothic Book"/>
        <family val="2"/>
      </rPr>
      <t>Avg Value</t>
    </r>
    <r>
      <rPr>
        <sz val="10"/>
        <rFont val="Franklin Gothic Book"/>
        <family val="2"/>
      </rPr>
      <t xml:space="preserve"> reflects the average assessed value of each type of development.  These values should be developed with assistance from the assessor.  This figure should reflect the average value of new units, not of all development in the community.</t>
    </r>
  </si>
  <si>
    <r>
      <t>Mil Rate for Debt</t>
    </r>
    <r>
      <rPr>
        <sz val="10"/>
        <rFont val="Franklin Gothic Book"/>
        <family val="2"/>
      </rPr>
      <t xml:space="preserve"> reflects the projected impact on the municipal tax rate </t>
    </r>
    <r>
      <rPr>
        <i/>
        <sz val="10"/>
        <rFont val="Franklin Gothic Book"/>
        <family val="2"/>
      </rPr>
      <t>from debt service for the transportation improvement projects</t>
    </r>
    <r>
      <rPr>
        <sz val="10"/>
        <rFont val="Franklin Gothic Book"/>
        <family val="2"/>
      </rPr>
      <t xml:space="preserve">.  This figure is usually prepared by the municipal treasurer in preparation for borrowing funds.  If not, it can be derived by dividing the average debt service by the projected total valuation for the municipality.  </t>
    </r>
  </si>
  <si>
    <r>
      <t xml:space="preserve">The </t>
    </r>
    <r>
      <rPr>
        <b/>
        <sz val="10"/>
        <rFont val="Franklin Gothic Book"/>
        <family val="2"/>
      </rPr>
      <t>Tax Per Year</t>
    </r>
    <r>
      <rPr>
        <sz val="10"/>
        <rFont val="Franklin Gothic Book"/>
        <family val="2"/>
      </rPr>
      <t xml:space="preserve"> is based on the estimate of the impact of debt service on the borrowed funds on the taxes paid by new development.  It is the product of the Mil Rate for Debt times the Avg Value.  </t>
    </r>
    <r>
      <rPr>
        <i/>
        <sz val="10"/>
        <rFont val="Franklin Gothic Book"/>
        <family val="2"/>
      </rPr>
      <t>This will be calculated for the user.</t>
    </r>
  </si>
  <si>
    <r>
      <t>Taxes in 20 yrs</t>
    </r>
    <r>
      <rPr>
        <sz val="10"/>
        <rFont val="Franklin Gothic Book"/>
        <family val="2"/>
      </rPr>
      <t xml:space="preserve"> reflects the amount of taxes to be paid over the assumed term of the  borrowing.   The length of time may be adjusted to reflect the term of the bonds or other debt by changing the "20" in the formula to the length of the debt.  </t>
    </r>
    <r>
      <rPr>
        <i/>
        <sz val="10"/>
        <rFont val="Franklin Gothic Book"/>
        <family val="2"/>
      </rPr>
      <t>This will be calculated for the user.</t>
    </r>
  </si>
  <si>
    <r>
      <t>PV of 20 yr tax</t>
    </r>
    <r>
      <rPr>
        <sz val="10"/>
        <rFont val="Franklin Gothic Book"/>
        <family val="2"/>
      </rPr>
      <t xml:space="preserve"> is calculated by the template as the present value of 20 annual contributions of the estimated tax payment, based on a 5% interest rate.  The interest rate should be adjusted to reflect current rates.  It may be reasonable to use the same interest rate as is projected for borrowing funds for the purchase.  In the template, the formula is presented as PV(0.05,20,-D22), for example, where 0.05 represents the interest rate (5%), 20 represents the term of the financing (20 years), and D22 represents the annual tax contribution of single family homes.  The first two numbers in the formula may be changed to reflect the expected rate and term of the financing.  </t>
    </r>
    <r>
      <rPr>
        <i/>
        <sz val="10"/>
        <rFont val="Franklin Gothic Book"/>
        <family val="2"/>
      </rPr>
      <t>This will be calculated for the user.</t>
    </r>
  </si>
  <si>
    <r>
      <t xml:space="preserve">The </t>
    </r>
    <r>
      <rPr>
        <b/>
        <sz val="10"/>
        <rFont val="Franklin Gothic Book"/>
        <family val="2"/>
      </rPr>
      <t xml:space="preserve">Adjusted impact </t>
    </r>
    <r>
      <rPr>
        <sz val="10"/>
        <rFont val="Franklin Gothic Book"/>
        <family val="2"/>
      </rPr>
      <t xml:space="preserve">is the difference between the calculated impact fee and present value of the tax payments.  If adjusted impact fee is less than zero, no impact fee should be paid.  </t>
    </r>
    <r>
      <rPr>
        <i/>
        <sz val="10"/>
        <rFont val="Franklin Gothic Book"/>
        <family val="2"/>
      </rPr>
      <t>This will be calculated for the user.</t>
    </r>
  </si>
  <si>
    <r>
      <t xml:space="preserve">Proposed impact fee </t>
    </r>
    <r>
      <rPr>
        <sz val="10"/>
        <rFont val="Franklin Gothic Book"/>
        <family val="2"/>
      </rPr>
      <t xml:space="preserve">is the adjusted impact fee </t>
    </r>
    <r>
      <rPr>
        <i/>
        <sz val="10"/>
        <rFont val="Franklin Gothic Book"/>
        <family val="2"/>
      </rPr>
      <t>rounded down</t>
    </r>
    <r>
      <rPr>
        <sz val="10"/>
        <rFont val="Franklin Gothic Book"/>
        <family val="2"/>
      </rPr>
      <t xml:space="preserve"> to the nearest fifty dollars. </t>
    </r>
    <r>
      <rPr>
        <u val="single"/>
        <sz val="10"/>
        <rFont val="Franklin Gothic Book"/>
        <family val="2"/>
      </rPr>
      <t xml:space="preserve"> If the suggested impact fee is less than $0, "#NUM" will be returned as the proposed fee -- no fee should be paid.</t>
    </r>
    <r>
      <rPr>
        <sz val="10"/>
        <rFont val="Franklin Gothic Book"/>
        <family val="2"/>
      </rPr>
      <t xml:space="preserve">  </t>
    </r>
    <r>
      <rPr>
        <i/>
        <sz val="10"/>
        <rFont val="Franklin Gothic Book"/>
        <family val="2"/>
      </rPr>
      <t>This will be calculated for the user.</t>
    </r>
  </si>
  <si>
    <r>
      <t xml:space="preserve">Proposed </t>
    </r>
    <r>
      <rPr>
        <b/>
        <sz val="10"/>
        <rFont val="Franklin Gothic Book"/>
        <family val="2"/>
      </rPr>
      <t>Impact Fee</t>
    </r>
  </si>
  <si>
    <r>
      <t xml:space="preserve">In order to use this template, a community must have gone through at least a preliminary planning process for specific highway improvements.  While engineering need not have been completed, the community must have completed enough planning in order to have identified the improvements planned, the new capacity of the street or intersection and have a cost estimate of the improvements.  This template also requires knowledge of the existing traffic and the design capacity of the existing street or intersection.  </t>
    </r>
    <r>
      <rPr>
        <b/>
        <sz val="10"/>
        <rFont val="Franklin Gothic Book"/>
        <family val="2"/>
      </rPr>
      <t xml:space="preserve">Do not </t>
    </r>
    <r>
      <rPr>
        <sz val="10"/>
        <rFont val="Franklin Gothic Book"/>
        <family val="2"/>
      </rPr>
      <t xml:space="preserve">use this template without having completed this type of preliminary planning.  </t>
    </r>
    <r>
      <rPr>
        <b/>
        <sz val="10"/>
        <rFont val="Franklin Gothic Book"/>
        <family val="2"/>
      </rPr>
      <t xml:space="preserve">All data required are marked by bold headings and grey </t>
    </r>
    <r>
      <rPr>
        <sz val="10"/>
        <color indexed="23"/>
        <rFont val="Franklin Gothic Demi"/>
        <family val="2"/>
      </rPr>
      <t>&lt;value&gt;</t>
    </r>
    <r>
      <rPr>
        <b/>
        <sz val="10"/>
        <rFont val="Franklin Gothic Book"/>
        <family val="2"/>
      </rPr>
      <t xml:space="preserve"> cells.  As the values are entered, the "#VALUE!" errors will be replaced with the calculations.  </t>
    </r>
    <r>
      <rPr>
        <sz val="10"/>
        <rFont val="Franklin Gothic Book"/>
        <family val="2"/>
      </rPr>
      <t>You only need to enter values for the types of uses to which the impact fee will apply.</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</si>
</sst>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0.0"/>
    <numFmt numFmtId="168" formatCode="0.000"/>
    <numFmt numFmtId="169" formatCode="#,##0.000"/>
    <numFmt numFmtId="170" formatCode="#,##0.0000"/>
    <numFmt numFmtId="171" formatCode="#,##0.00000"/>
    <numFmt numFmtId="172" formatCode="#,##0.0"/>
    <numFmt numFmtId="173" formatCode="&quot;$&quot;#,##0.00"/>
    <numFmt numFmtId="174" formatCode="&quot;$&quot;#,##0.0"/>
    <numFmt numFmtId="175" formatCode="&quot;$&quot;#,##0.000"/>
  </numFmts>
  <fonts count="11">
    <font>
      <sz val="10"/>
      <name val="Arial"/>
      <family val="0"/>
    </font>
    <font>
      <u val="single"/>
      <sz val="10"/>
      <color indexed="12"/>
      <name val="Arial"/>
      <family val="0"/>
    </font>
    <font>
      <u val="single"/>
      <sz val="10"/>
      <color indexed="36"/>
      <name val="Arial"/>
      <family val="0"/>
    </font>
    <font>
      <sz val="11"/>
      <name val="Arial"/>
      <family val="0"/>
    </font>
    <font>
      <b/>
      <sz val="10"/>
      <name val="Franklin Gothic Book"/>
      <family val="2"/>
    </font>
    <font>
      <sz val="10"/>
      <name val="Franklin Gothic Book"/>
      <family val="2"/>
    </font>
    <font>
      <i/>
      <sz val="10"/>
      <name val="Franklin Gothic Book"/>
      <family val="2"/>
    </font>
    <font>
      <u val="single"/>
      <sz val="10"/>
      <name val="Franklin Gothic Book"/>
      <family val="2"/>
    </font>
    <font>
      <sz val="10"/>
      <color indexed="23"/>
      <name val="Franklin Gothic Demi"/>
      <family val="2"/>
    </font>
    <font>
      <sz val="10"/>
      <name val="Franklin Gothic Demi"/>
      <family val="2"/>
    </font>
    <font>
      <sz val="10"/>
      <color indexed="8"/>
      <name val="Franklin Gothic Demi"/>
      <family val="2"/>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color indexed="63"/>
      </top>
      <bottom style="double"/>
    </border>
    <border>
      <left style="thin"/>
      <right style="thin"/>
      <top style="double"/>
      <bottom style="thin"/>
    </border>
    <border>
      <left style="thin"/>
      <right>
        <color indexed="63"/>
      </right>
      <top>
        <color indexed="63"/>
      </top>
      <bottom style="double"/>
    </border>
    <border>
      <left>
        <color indexed="63"/>
      </left>
      <right style="thin"/>
      <top>
        <color indexed="63"/>
      </top>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left" wrapText="1"/>
    </xf>
    <xf numFmtId="0" fontId="5" fillId="0" borderId="0" xfId="0" applyFont="1" applyAlignment="1">
      <alignment wrapText="1"/>
    </xf>
    <xf numFmtId="0" fontId="5" fillId="0" borderId="0" xfId="0" applyNumberFormat="1" applyFont="1" applyAlignment="1">
      <alignment horizontal="left" wrapText="1"/>
    </xf>
    <xf numFmtId="0" fontId="5" fillId="0" borderId="1" xfId="0" applyFont="1" applyBorder="1" applyAlignment="1">
      <alignment wrapText="1"/>
    </xf>
    <xf numFmtId="0" fontId="4" fillId="0" borderId="0" xfId="0" applyNumberFormat="1" applyFont="1" applyAlignment="1">
      <alignment horizontal="left" wrapText="1"/>
    </xf>
    <xf numFmtId="0" fontId="5" fillId="0" borderId="1" xfId="0" applyFont="1" applyBorder="1" applyAlignment="1">
      <alignment horizontal="center" wrapText="1"/>
    </xf>
    <xf numFmtId="0" fontId="5" fillId="0" borderId="0" xfId="0" applyFont="1" applyBorder="1" applyAlignment="1">
      <alignment horizontal="center" wrapText="1"/>
    </xf>
    <xf numFmtId="3" fontId="5" fillId="0" borderId="1" xfId="0" applyNumberFormat="1" applyFont="1" applyBorder="1" applyAlignment="1">
      <alignment/>
    </xf>
    <xf numFmtId="9" fontId="5" fillId="0" borderId="1" xfId="21" applyFont="1" applyBorder="1" applyAlignment="1">
      <alignment/>
    </xf>
    <xf numFmtId="166" fontId="5" fillId="0" borderId="1" xfId="0" applyNumberFormat="1" applyFont="1" applyBorder="1" applyAlignment="1">
      <alignment/>
    </xf>
    <xf numFmtId="166" fontId="5" fillId="0" borderId="1" xfId="17" applyNumberFormat="1" applyFont="1" applyBorder="1" applyAlignment="1">
      <alignment/>
    </xf>
    <xf numFmtId="0" fontId="5" fillId="0" borderId="2" xfId="0" applyFont="1" applyBorder="1" applyAlignment="1">
      <alignment/>
    </xf>
    <xf numFmtId="44" fontId="5" fillId="0" borderId="0" xfId="17" applyFont="1" applyAlignment="1">
      <alignment/>
    </xf>
    <xf numFmtId="0" fontId="5" fillId="0" borderId="0" xfId="0" applyFont="1" applyAlignment="1">
      <alignment horizontal="center" wrapText="1"/>
    </xf>
    <xf numFmtId="0" fontId="5" fillId="0" borderId="0" xfId="0" applyFont="1" applyBorder="1" applyAlignment="1">
      <alignment/>
    </xf>
    <xf numFmtId="0" fontId="5" fillId="0" borderId="0" xfId="0" applyFont="1" applyBorder="1" applyAlignment="1" applyProtection="1">
      <alignment horizontal="center"/>
      <protection/>
    </xf>
    <xf numFmtId="0" fontId="5" fillId="0" borderId="0" xfId="0" applyFont="1" applyBorder="1" applyAlignment="1" applyProtection="1">
      <alignment horizontal="centerContinuous"/>
      <protection/>
    </xf>
    <xf numFmtId="3" fontId="5" fillId="0" borderId="0" xfId="0" applyNumberFormat="1" applyFont="1" applyBorder="1" applyAlignment="1">
      <alignment/>
    </xf>
    <xf numFmtId="3" fontId="8" fillId="0" borderId="1" xfId="0" applyNumberFormat="1" applyFont="1" applyBorder="1" applyAlignment="1" applyProtection="1">
      <alignment horizontal="center" wrapText="1"/>
      <protection locked="0"/>
    </xf>
    <xf numFmtId="0" fontId="9" fillId="0" borderId="1" xfId="0" applyFont="1" applyBorder="1" applyAlignment="1">
      <alignment horizontal="center" wrapText="1"/>
    </xf>
    <xf numFmtId="0" fontId="9" fillId="0" borderId="3"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pplyProtection="1">
      <alignment horizontal="center"/>
      <protection/>
    </xf>
    <xf numFmtId="0" fontId="5" fillId="0" borderId="6" xfId="0" applyFont="1" applyBorder="1" applyAlignment="1" applyProtection="1">
      <alignment horizontal="center"/>
      <protection/>
    </xf>
    <xf numFmtId="2" fontId="5" fillId="0" borderId="1" xfId="0" applyNumberFormat="1" applyFont="1" applyBorder="1" applyAlignment="1">
      <alignment horizontal="center"/>
    </xf>
    <xf numFmtId="0" fontId="5" fillId="0" borderId="1" xfId="0" applyFont="1" applyBorder="1" applyAlignment="1">
      <alignment/>
    </xf>
    <xf numFmtId="0" fontId="5" fillId="0" borderId="8" xfId="0" applyFont="1" applyBorder="1" applyAlignment="1">
      <alignment/>
    </xf>
    <xf numFmtId="0" fontId="5" fillId="0" borderId="9" xfId="0" applyFont="1" applyBorder="1" applyAlignment="1">
      <alignment/>
    </xf>
    <xf numFmtId="0" fontId="10" fillId="0" borderId="1" xfId="0" applyFont="1" applyBorder="1" applyAlignment="1">
      <alignment horizontal="center" wrapText="1"/>
    </xf>
    <xf numFmtId="0" fontId="4" fillId="0" borderId="1" xfId="0" applyFont="1" applyBorder="1" applyAlignment="1">
      <alignment horizontal="center" wrapText="1"/>
    </xf>
    <xf numFmtId="3" fontId="5" fillId="0" borderId="1" xfId="0" applyNumberFormat="1" applyFont="1" applyBorder="1" applyAlignment="1">
      <alignment horizontal="center" wrapText="1"/>
    </xf>
    <xf numFmtId="166" fontId="4" fillId="0" borderId="1" xfId="0" applyNumberFormat="1" applyFont="1" applyBorder="1" applyAlignment="1">
      <alignment/>
    </xf>
    <xf numFmtId="169" fontId="5" fillId="0" borderId="1" xfId="0" applyNumberFormat="1" applyFont="1" applyBorder="1" applyAlignment="1">
      <alignment/>
    </xf>
    <xf numFmtId="0" fontId="5" fillId="0" borderId="0" xfId="0" applyNumberFormat="1" applyFont="1" applyAlignment="1">
      <alignment horizontal="left" wrapText="1"/>
    </xf>
    <xf numFmtId="0" fontId="5" fillId="0" borderId="0" xfId="0" applyFont="1" applyAlignment="1">
      <alignment horizontal="left" wrapText="1"/>
    </xf>
    <xf numFmtId="0" fontId="4" fillId="0" borderId="0" xfId="0" applyNumberFormat="1" applyFont="1" applyAlignment="1">
      <alignment horizontal="left" wrapText="1"/>
    </xf>
    <xf numFmtId="0" fontId="5" fillId="0" borderId="0" xfId="0" applyFont="1" applyAlignment="1">
      <alignment wrapText="1"/>
    </xf>
    <xf numFmtId="0" fontId="4" fillId="0" borderId="0" xfId="0" applyFont="1" applyAlignment="1">
      <alignment horizontal="center" wrapText="1"/>
    </xf>
    <xf numFmtId="0" fontId="4" fillId="0" borderId="0" xfId="0" applyFont="1" applyAlignment="1">
      <alignment/>
    </xf>
    <xf numFmtId="166" fontId="4" fillId="0" borderId="0" xfId="0" applyNumberFormat="1" applyFont="1" applyAlignment="1">
      <alignment/>
    </xf>
    <xf numFmtId="0" fontId="4" fillId="0" borderId="0" xfId="0" applyFont="1" applyAlignment="1">
      <alignment horizontal="left" wrapText="1"/>
    </xf>
    <xf numFmtId="0" fontId="9" fillId="0" borderId="10" xfId="0" applyFont="1" applyBorder="1" applyAlignment="1" applyProtection="1">
      <alignment horizontal="center"/>
      <protection/>
    </xf>
    <xf numFmtId="0" fontId="9" fillId="0" borderId="11" xfId="0" applyFont="1" applyBorder="1" applyAlignment="1">
      <alignment horizontal="center"/>
    </xf>
    <xf numFmtId="0" fontId="9" fillId="0" borderId="11" xfId="0" applyFont="1" applyBorder="1" applyAlignment="1">
      <alignment/>
    </xf>
    <xf numFmtId="0" fontId="9" fillId="0" borderId="12"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6"/>
  <sheetViews>
    <sheetView tabSelected="1" zoomScale="90" zoomScaleNormal="90" workbookViewId="0" topLeftCell="A1">
      <selection activeCell="A1" sqref="A1"/>
    </sheetView>
  </sheetViews>
  <sheetFormatPr defaultColWidth="9.140625" defaultRowHeight="12.75"/>
  <cols>
    <col min="1" max="1" width="17.421875" style="1" customWidth="1"/>
    <col min="2" max="2" width="13.8515625" style="1" bestFit="1" customWidth="1"/>
    <col min="3" max="3" width="11.57421875" style="1" customWidth="1"/>
    <col min="4" max="4" width="10.57421875" style="1" bestFit="1" customWidth="1"/>
    <col min="5" max="5" width="13.140625" style="1" customWidth="1"/>
    <col min="6" max="6" width="12.421875" style="1" customWidth="1"/>
    <col min="7" max="7" width="11.421875" style="1" customWidth="1"/>
    <col min="8" max="8" width="9.28125" style="1" customWidth="1"/>
    <col min="9" max="9" width="11.7109375" style="1" customWidth="1"/>
    <col min="10" max="16384" width="9.140625" style="1" customWidth="1"/>
  </cols>
  <sheetData>
    <row r="1" spans="1:9" s="3" customFormat="1" ht="56.25" customHeight="1">
      <c r="A1" s="24" t="s">
        <v>17</v>
      </c>
      <c r="B1" s="24" t="s">
        <v>28</v>
      </c>
      <c r="C1" s="24" t="s">
        <v>29</v>
      </c>
      <c r="D1" s="10" t="s">
        <v>22</v>
      </c>
      <c r="E1" s="24" t="s">
        <v>23</v>
      </c>
      <c r="F1" s="10" t="s">
        <v>21</v>
      </c>
      <c r="G1" s="10" t="s">
        <v>20</v>
      </c>
      <c r="H1" s="10" t="s">
        <v>24</v>
      </c>
      <c r="I1" s="11"/>
    </row>
    <row r="2" spans="1:8" s="3" customFormat="1" ht="13.5">
      <c r="A2" s="23" t="s">
        <v>43</v>
      </c>
      <c r="B2" s="23" t="s">
        <v>43</v>
      </c>
      <c r="C2" s="23" t="s">
        <v>43</v>
      </c>
      <c r="D2" s="12" t="e">
        <f>C2-A2</f>
        <v>#VALUE!</v>
      </c>
      <c r="E2" s="23" t="s">
        <v>43</v>
      </c>
      <c r="F2" s="13" t="e">
        <f>D2/(C2-B2)</f>
        <v>#VALUE!</v>
      </c>
      <c r="G2" s="14" t="e">
        <f>MIN(E2,E2*F2)</f>
        <v>#VALUE!</v>
      </c>
      <c r="H2" s="15" t="e">
        <f>G2/D2</f>
        <v>#VALUE!</v>
      </c>
    </row>
    <row r="3" spans="1:9" s="3" customFormat="1" ht="14.25" thickBot="1">
      <c r="A3" s="27"/>
      <c r="B3" s="16"/>
      <c r="C3" s="16"/>
      <c r="D3" s="16"/>
      <c r="E3" s="16"/>
      <c r="F3" s="16"/>
      <c r="G3" s="16"/>
      <c r="H3" s="28"/>
      <c r="I3" s="17"/>
    </row>
    <row r="4" spans="1:8" s="3" customFormat="1" ht="41.25" thickTop="1">
      <c r="A4" s="25" t="s">
        <v>6</v>
      </c>
      <c r="B4" s="26" t="s">
        <v>32</v>
      </c>
      <c r="C4" s="26" t="s">
        <v>10</v>
      </c>
      <c r="D4" s="25" t="s">
        <v>25</v>
      </c>
      <c r="E4" s="26" t="s">
        <v>19</v>
      </c>
      <c r="F4" s="19"/>
      <c r="G4" s="19"/>
      <c r="H4" s="29"/>
    </row>
    <row r="5" spans="1:8" s="3" customFormat="1" ht="13.5">
      <c r="A5" s="8" t="s">
        <v>0</v>
      </c>
      <c r="B5" s="32">
        <v>1.02</v>
      </c>
      <c r="C5" s="33" t="s">
        <v>11</v>
      </c>
      <c r="D5" s="23" t="s">
        <v>43</v>
      </c>
      <c r="E5" s="14" t="e">
        <f>(B5*D5*impactfee)</f>
        <v>#VALUE!</v>
      </c>
      <c r="F5" s="19"/>
      <c r="G5" s="19"/>
      <c r="H5" s="29"/>
    </row>
    <row r="6" spans="1:8" s="3" customFormat="1" ht="13.5">
      <c r="A6" s="8" t="s">
        <v>41</v>
      </c>
      <c r="B6" s="32">
        <v>0.67</v>
      </c>
      <c r="C6" s="33" t="s">
        <v>11</v>
      </c>
      <c r="D6" s="23" t="s">
        <v>43</v>
      </c>
      <c r="E6" s="14" t="e">
        <f aca="true" t="shared" si="0" ref="E6:E19">(B6*D6*impactfee)</f>
        <v>#VALUE!</v>
      </c>
      <c r="F6" s="19"/>
      <c r="G6" s="19"/>
      <c r="H6" s="29"/>
    </row>
    <row r="7" spans="1:8" s="3" customFormat="1" ht="13.5">
      <c r="A7" s="8" t="s">
        <v>13</v>
      </c>
      <c r="B7" s="32">
        <v>0.58</v>
      </c>
      <c r="C7" s="33" t="s">
        <v>11</v>
      </c>
      <c r="D7" s="23" t="s">
        <v>43</v>
      </c>
      <c r="E7" s="14" t="e">
        <f t="shared" si="0"/>
        <v>#VALUE!</v>
      </c>
      <c r="F7" s="19"/>
      <c r="G7" s="19"/>
      <c r="H7" s="29"/>
    </row>
    <row r="8" spans="1:8" s="3" customFormat="1" ht="13.5">
      <c r="A8" s="8" t="s">
        <v>14</v>
      </c>
      <c r="B8" s="32">
        <v>1.56</v>
      </c>
      <c r="C8" s="33" t="s">
        <v>12</v>
      </c>
      <c r="D8" s="23" t="s">
        <v>43</v>
      </c>
      <c r="E8" s="14" t="e">
        <f t="shared" si="0"/>
        <v>#VALUE!</v>
      </c>
      <c r="F8" s="19"/>
      <c r="G8" s="19"/>
      <c r="H8" s="29"/>
    </row>
    <row r="9" spans="1:8" s="3" customFormat="1" ht="27">
      <c r="A9" s="8" t="s">
        <v>33</v>
      </c>
      <c r="B9" s="32">
        <v>4.36</v>
      </c>
      <c r="C9" s="33" t="s">
        <v>12</v>
      </c>
      <c r="D9" s="23" t="s">
        <v>43</v>
      </c>
      <c r="E9" s="14" t="e">
        <f t="shared" si="0"/>
        <v>#VALUE!</v>
      </c>
      <c r="F9" s="19"/>
      <c r="G9" s="19"/>
      <c r="H9" s="29"/>
    </row>
    <row r="10" spans="1:8" s="3" customFormat="1" ht="27">
      <c r="A10" s="8" t="s">
        <v>36</v>
      </c>
      <c r="B10" s="32">
        <v>0.72</v>
      </c>
      <c r="C10" s="33" t="s">
        <v>15</v>
      </c>
      <c r="D10" s="23" t="s">
        <v>43</v>
      </c>
      <c r="E10" s="14" t="e">
        <f t="shared" si="0"/>
        <v>#VALUE!</v>
      </c>
      <c r="F10" s="19"/>
      <c r="G10" s="19"/>
      <c r="H10" s="29"/>
    </row>
    <row r="11" spans="1:8" s="3" customFormat="1" ht="40.5">
      <c r="A11" s="8" t="s">
        <v>7</v>
      </c>
      <c r="B11" s="32">
        <v>6.41</v>
      </c>
      <c r="C11" s="33" t="s">
        <v>12</v>
      </c>
      <c r="D11" s="23" t="s">
        <v>43</v>
      </c>
      <c r="E11" s="14" t="e">
        <f t="shared" si="0"/>
        <v>#VALUE!</v>
      </c>
      <c r="F11" s="19"/>
      <c r="G11" s="19"/>
      <c r="H11" s="29"/>
    </row>
    <row r="12" spans="1:8" s="3" customFormat="1" ht="54">
      <c r="A12" s="8" t="s">
        <v>35</v>
      </c>
      <c r="B12" s="32">
        <v>4.97</v>
      </c>
      <c r="C12" s="33" t="s">
        <v>12</v>
      </c>
      <c r="D12" s="23" t="s">
        <v>43</v>
      </c>
      <c r="E12" s="14" t="e">
        <f t="shared" si="0"/>
        <v>#VALUE!</v>
      </c>
      <c r="F12" s="19"/>
      <c r="G12" s="19"/>
      <c r="H12" s="29"/>
    </row>
    <row r="13" spans="1:8" s="3" customFormat="1" ht="13.5">
      <c r="A13" s="8" t="s">
        <v>8</v>
      </c>
      <c r="B13" s="32">
        <v>1.08</v>
      </c>
      <c r="C13" s="33" t="s">
        <v>12</v>
      </c>
      <c r="D13" s="23" t="s">
        <v>43</v>
      </c>
      <c r="E13" s="14" t="e">
        <f t="shared" si="0"/>
        <v>#VALUE!</v>
      </c>
      <c r="F13" s="19"/>
      <c r="G13" s="19"/>
      <c r="H13" s="29"/>
    </row>
    <row r="14" spans="1:8" s="3" customFormat="1" ht="13.5">
      <c r="A14" s="8" t="s">
        <v>9</v>
      </c>
      <c r="B14" s="32">
        <v>0.78</v>
      </c>
      <c r="C14" s="33" t="s">
        <v>12</v>
      </c>
      <c r="D14" s="23" t="s">
        <v>43</v>
      </c>
      <c r="E14" s="14" t="e">
        <f t="shared" si="0"/>
        <v>#VALUE!</v>
      </c>
      <c r="F14" s="19"/>
      <c r="G14" s="19"/>
      <c r="H14" s="29"/>
    </row>
    <row r="15" spans="1:8" s="3" customFormat="1" ht="27">
      <c r="A15" s="8" t="s">
        <v>34</v>
      </c>
      <c r="B15" s="32">
        <v>20</v>
      </c>
      <c r="C15" s="33" t="s">
        <v>12</v>
      </c>
      <c r="D15" s="23" t="s">
        <v>43</v>
      </c>
      <c r="E15" s="14" t="e">
        <f t="shared" si="0"/>
        <v>#VALUE!</v>
      </c>
      <c r="F15" s="19"/>
      <c r="G15" s="19"/>
      <c r="H15" s="29"/>
    </row>
    <row r="16" spans="1:8" s="3" customFormat="1" ht="40.5">
      <c r="A16" s="8" t="s">
        <v>37</v>
      </c>
      <c r="B16" s="32">
        <v>63.5</v>
      </c>
      <c r="C16" s="33" t="s">
        <v>12</v>
      </c>
      <c r="D16" s="23" t="s">
        <v>43</v>
      </c>
      <c r="E16" s="14" t="e">
        <f t="shared" si="0"/>
        <v>#VALUE!</v>
      </c>
      <c r="F16" s="19"/>
      <c r="G16" s="19"/>
      <c r="H16" s="29"/>
    </row>
    <row r="17" spans="1:8" s="3" customFormat="1" ht="54">
      <c r="A17" s="8" t="s">
        <v>38</v>
      </c>
      <c r="B17" s="32">
        <v>72.74</v>
      </c>
      <c r="C17" s="33" t="s">
        <v>12</v>
      </c>
      <c r="D17" s="23" t="s">
        <v>43</v>
      </c>
      <c r="E17" s="14" t="e">
        <f t="shared" si="0"/>
        <v>#VALUE!</v>
      </c>
      <c r="F17" s="19"/>
      <c r="G17" s="19"/>
      <c r="H17" s="29"/>
    </row>
    <row r="18" spans="1:9" s="3" customFormat="1" ht="27">
      <c r="A18" s="8" t="s">
        <v>39</v>
      </c>
      <c r="B18" s="32">
        <v>65.24</v>
      </c>
      <c r="C18" s="33" t="s">
        <v>12</v>
      </c>
      <c r="D18" s="23" t="s">
        <v>43</v>
      </c>
      <c r="E18" s="14" t="e">
        <f t="shared" si="0"/>
        <v>#VALUE!</v>
      </c>
      <c r="F18" s="19"/>
      <c r="G18" s="19"/>
      <c r="H18" s="29"/>
      <c r="I18" s="19"/>
    </row>
    <row r="19" spans="1:9" s="3" customFormat="1" ht="27">
      <c r="A19" s="8" t="s">
        <v>40</v>
      </c>
      <c r="B19" s="32">
        <v>36.22</v>
      </c>
      <c r="C19" s="33" t="s">
        <v>12</v>
      </c>
      <c r="D19" s="23" t="s">
        <v>43</v>
      </c>
      <c r="E19" s="14" t="e">
        <f t="shared" si="0"/>
        <v>#VALUE!</v>
      </c>
      <c r="F19" s="34"/>
      <c r="G19" s="34"/>
      <c r="H19" s="35"/>
      <c r="I19" s="19"/>
    </row>
    <row r="20" spans="1:9" s="3" customFormat="1" ht="13.5">
      <c r="A20" s="30"/>
      <c r="B20" s="20"/>
      <c r="C20" s="20"/>
      <c r="D20" s="20"/>
      <c r="E20" s="20"/>
      <c r="F20" s="20"/>
      <c r="G20" s="20"/>
      <c r="H20" s="31"/>
      <c r="I20" s="20"/>
    </row>
    <row r="21" spans="1:9" s="3" customFormat="1" ht="13.5">
      <c r="A21" s="49" t="s">
        <v>27</v>
      </c>
      <c r="B21" s="50"/>
      <c r="C21" s="50"/>
      <c r="D21" s="50"/>
      <c r="E21" s="50"/>
      <c r="F21" s="50"/>
      <c r="G21" s="51"/>
      <c r="H21" s="52"/>
      <c r="I21" s="21"/>
    </row>
    <row r="22" spans="1:9" s="3" customFormat="1" ht="40.5">
      <c r="A22" s="36" t="s">
        <v>6</v>
      </c>
      <c r="B22" s="37" t="s">
        <v>30</v>
      </c>
      <c r="C22" s="37" t="s">
        <v>31</v>
      </c>
      <c r="D22" s="10" t="s">
        <v>4</v>
      </c>
      <c r="E22" s="10" t="s">
        <v>1</v>
      </c>
      <c r="F22" s="10" t="s">
        <v>2</v>
      </c>
      <c r="G22" s="10" t="s">
        <v>18</v>
      </c>
      <c r="H22" s="38" t="s">
        <v>59</v>
      </c>
      <c r="I22" s="22"/>
    </row>
    <row r="23" spans="1:9" s="3" customFormat="1" ht="13.5">
      <c r="A23" s="8" t="s">
        <v>0</v>
      </c>
      <c r="B23" s="23" t="s">
        <v>43</v>
      </c>
      <c r="C23" s="23" t="s">
        <v>43</v>
      </c>
      <c r="D23" s="14" t="e">
        <f>(B23*C23)/1000</f>
        <v>#VALUE!</v>
      </c>
      <c r="E23" s="14" t="e">
        <f>D23*20</f>
        <v>#VALUE!</v>
      </c>
      <c r="F23" s="14" t="e">
        <f>PV(0.05,20,-D23)</f>
        <v>#VALUE!</v>
      </c>
      <c r="G23" s="14" t="e">
        <f aca="true" t="shared" si="1" ref="G23:G38">E5-F23</f>
        <v>#VALUE!</v>
      </c>
      <c r="H23" s="39" t="e">
        <f>FLOOR(G23,50)</f>
        <v>#VALUE!</v>
      </c>
      <c r="I23" s="22"/>
    </row>
    <row r="24" spans="1:9" s="3" customFormat="1" ht="13.5">
      <c r="A24" s="8" t="s">
        <v>41</v>
      </c>
      <c r="B24" s="23" t="s">
        <v>43</v>
      </c>
      <c r="C24" s="40" t="str">
        <f>C23</f>
        <v>&lt;value&gt;</v>
      </c>
      <c r="D24" s="14" t="e">
        <f aca="true" t="shared" si="2" ref="D24:D34">(B24*C24)/1000</f>
        <v>#VALUE!</v>
      </c>
      <c r="E24" s="14" t="e">
        <f aca="true" t="shared" si="3" ref="E24:E38">D24*20</f>
        <v>#VALUE!</v>
      </c>
      <c r="F24" s="14" t="e">
        <f aca="true" t="shared" si="4" ref="F24:F34">PV(0.05,20,-D24)</f>
        <v>#VALUE!</v>
      </c>
      <c r="G24" s="14" t="e">
        <f t="shared" si="1"/>
        <v>#VALUE!</v>
      </c>
      <c r="H24" s="39" t="e">
        <f aca="true" t="shared" si="5" ref="H24:H38">FLOOR(G24,50)</f>
        <v>#VALUE!</v>
      </c>
      <c r="I24" s="22"/>
    </row>
    <row r="25" spans="1:9" s="3" customFormat="1" ht="13.5">
      <c r="A25" s="8" t="s">
        <v>13</v>
      </c>
      <c r="B25" s="23" t="s">
        <v>43</v>
      </c>
      <c r="C25" s="40" t="str">
        <f aca="true" t="shared" si="6" ref="C25:C34">C24</f>
        <v>&lt;value&gt;</v>
      </c>
      <c r="D25" s="14" t="e">
        <f t="shared" si="2"/>
        <v>#VALUE!</v>
      </c>
      <c r="E25" s="14" t="e">
        <f t="shared" si="3"/>
        <v>#VALUE!</v>
      </c>
      <c r="F25" s="14" t="e">
        <f t="shared" si="4"/>
        <v>#VALUE!</v>
      </c>
      <c r="G25" s="14" t="e">
        <f t="shared" si="1"/>
        <v>#VALUE!</v>
      </c>
      <c r="H25" s="39" t="e">
        <f t="shared" si="5"/>
        <v>#VALUE!</v>
      </c>
      <c r="I25" s="22"/>
    </row>
    <row r="26" spans="1:9" s="3" customFormat="1" ht="13.5">
      <c r="A26" s="8" t="s">
        <v>14</v>
      </c>
      <c r="B26" s="23" t="s">
        <v>43</v>
      </c>
      <c r="C26" s="40" t="str">
        <f t="shared" si="6"/>
        <v>&lt;value&gt;</v>
      </c>
      <c r="D26" s="14" t="e">
        <f t="shared" si="2"/>
        <v>#VALUE!</v>
      </c>
      <c r="E26" s="14" t="e">
        <f t="shared" si="3"/>
        <v>#VALUE!</v>
      </c>
      <c r="F26" s="14" t="e">
        <f t="shared" si="4"/>
        <v>#VALUE!</v>
      </c>
      <c r="G26" s="14" t="e">
        <f t="shared" si="1"/>
        <v>#VALUE!</v>
      </c>
      <c r="H26" s="39" t="e">
        <f t="shared" si="5"/>
        <v>#VALUE!</v>
      </c>
      <c r="I26" s="22"/>
    </row>
    <row r="27" spans="1:9" s="3" customFormat="1" ht="27">
      <c r="A27" s="8" t="s">
        <v>33</v>
      </c>
      <c r="B27" s="23" t="s">
        <v>43</v>
      </c>
      <c r="C27" s="40" t="str">
        <f t="shared" si="6"/>
        <v>&lt;value&gt;</v>
      </c>
      <c r="D27" s="14" t="e">
        <f t="shared" si="2"/>
        <v>#VALUE!</v>
      </c>
      <c r="E27" s="14" t="e">
        <f t="shared" si="3"/>
        <v>#VALUE!</v>
      </c>
      <c r="F27" s="14" t="e">
        <f t="shared" si="4"/>
        <v>#VALUE!</v>
      </c>
      <c r="G27" s="14" t="e">
        <f t="shared" si="1"/>
        <v>#VALUE!</v>
      </c>
      <c r="H27" s="39" t="e">
        <f t="shared" si="5"/>
        <v>#VALUE!</v>
      </c>
      <c r="I27" s="22"/>
    </row>
    <row r="28" spans="1:9" s="3" customFormat="1" ht="27">
      <c r="A28" s="8" t="s">
        <v>36</v>
      </c>
      <c r="B28" s="23" t="s">
        <v>43</v>
      </c>
      <c r="C28" s="40" t="str">
        <f t="shared" si="6"/>
        <v>&lt;value&gt;</v>
      </c>
      <c r="D28" s="14" t="e">
        <f t="shared" si="2"/>
        <v>#VALUE!</v>
      </c>
      <c r="E28" s="14" t="e">
        <f t="shared" si="3"/>
        <v>#VALUE!</v>
      </c>
      <c r="F28" s="14" t="e">
        <f t="shared" si="4"/>
        <v>#VALUE!</v>
      </c>
      <c r="G28" s="14" t="e">
        <f t="shared" si="1"/>
        <v>#VALUE!</v>
      </c>
      <c r="H28" s="39" t="e">
        <f t="shared" si="5"/>
        <v>#VALUE!</v>
      </c>
      <c r="I28" s="22"/>
    </row>
    <row r="29" spans="1:9" s="3" customFormat="1" ht="40.5">
      <c r="A29" s="8" t="s">
        <v>7</v>
      </c>
      <c r="B29" s="23" t="s">
        <v>43</v>
      </c>
      <c r="C29" s="40" t="str">
        <f t="shared" si="6"/>
        <v>&lt;value&gt;</v>
      </c>
      <c r="D29" s="14" t="e">
        <f t="shared" si="2"/>
        <v>#VALUE!</v>
      </c>
      <c r="E29" s="14" t="e">
        <f t="shared" si="3"/>
        <v>#VALUE!</v>
      </c>
      <c r="F29" s="14" t="e">
        <f t="shared" si="4"/>
        <v>#VALUE!</v>
      </c>
      <c r="G29" s="14" t="e">
        <f t="shared" si="1"/>
        <v>#VALUE!</v>
      </c>
      <c r="H29" s="39" t="e">
        <f t="shared" si="5"/>
        <v>#VALUE!</v>
      </c>
      <c r="I29" s="22"/>
    </row>
    <row r="30" spans="1:9" s="3" customFormat="1" ht="54">
      <c r="A30" s="8" t="s">
        <v>35</v>
      </c>
      <c r="B30" s="23" t="s">
        <v>43</v>
      </c>
      <c r="C30" s="40" t="str">
        <f t="shared" si="6"/>
        <v>&lt;value&gt;</v>
      </c>
      <c r="D30" s="14" t="e">
        <f t="shared" si="2"/>
        <v>#VALUE!</v>
      </c>
      <c r="E30" s="14" t="e">
        <f t="shared" si="3"/>
        <v>#VALUE!</v>
      </c>
      <c r="F30" s="14" t="e">
        <f t="shared" si="4"/>
        <v>#VALUE!</v>
      </c>
      <c r="G30" s="14" t="e">
        <f t="shared" si="1"/>
        <v>#VALUE!</v>
      </c>
      <c r="H30" s="39" t="e">
        <f t="shared" si="5"/>
        <v>#VALUE!</v>
      </c>
      <c r="I30" s="22"/>
    </row>
    <row r="31" spans="1:9" s="3" customFormat="1" ht="13.5">
      <c r="A31" s="8" t="s">
        <v>8</v>
      </c>
      <c r="B31" s="23" t="s">
        <v>43</v>
      </c>
      <c r="C31" s="40" t="str">
        <f t="shared" si="6"/>
        <v>&lt;value&gt;</v>
      </c>
      <c r="D31" s="14" t="e">
        <f t="shared" si="2"/>
        <v>#VALUE!</v>
      </c>
      <c r="E31" s="14" t="e">
        <f t="shared" si="3"/>
        <v>#VALUE!</v>
      </c>
      <c r="F31" s="14" t="e">
        <f t="shared" si="4"/>
        <v>#VALUE!</v>
      </c>
      <c r="G31" s="14" t="e">
        <f t="shared" si="1"/>
        <v>#VALUE!</v>
      </c>
      <c r="H31" s="39" t="e">
        <f t="shared" si="5"/>
        <v>#VALUE!</v>
      </c>
      <c r="I31" s="22"/>
    </row>
    <row r="32" spans="1:9" s="3" customFormat="1" ht="13.5">
      <c r="A32" s="8" t="s">
        <v>9</v>
      </c>
      <c r="B32" s="23" t="s">
        <v>43</v>
      </c>
      <c r="C32" s="40" t="str">
        <f t="shared" si="6"/>
        <v>&lt;value&gt;</v>
      </c>
      <c r="D32" s="14" t="e">
        <f t="shared" si="2"/>
        <v>#VALUE!</v>
      </c>
      <c r="E32" s="14" t="e">
        <f t="shared" si="3"/>
        <v>#VALUE!</v>
      </c>
      <c r="F32" s="14" t="e">
        <f t="shared" si="4"/>
        <v>#VALUE!</v>
      </c>
      <c r="G32" s="14" t="e">
        <f t="shared" si="1"/>
        <v>#VALUE!</v>
      </c>
      <c r="H32" s="39" t="e">
        <f t="shared" si="5"/>
        <v>#VALUE!</v>
      </c>
      <c r="I32" s="22"/>
    </row>
    <row r="33" spans="1:9" s="3" customFormat="1" ht="27">
      <c r="A33" s="8" t="s">
        <v>34</v>
      </c>
      <c r="B33" s="23" t="s">
        <v>43</v>
      </c>
      <c r="C33" s="40" t="str">
        <f t="shared" si="6"/>
        <v>&lt;value&gt;</v>
      </c>
      <c r="D33" s="14" t="e">
        <f t="shared" si="2"/>
        <v>#VALUE!</v>
      </c>
      <c r="E33" s="14" t="e">
        <f t="shared" si="3"/>
        <v>#VALUE!</v>
      </c>
      <c r="F33" s="14" t="e">
        <f t="shared" si="4"/>
        <v>#VALUE!</v>
      </c>
      <c r="G33" s="14" t="e">
        <f t="shared" si="1"/>
        <v>#VALUE!</v>
      </c>
      <c r="H33" s="39" t="e">
        <f t="shared" si="5"/>
        <v>#VALUE!</v>
      </c>
      <c r="I33" s="22"/>
    </row>
    <row r="34" spans="1:9" s="3" customFormat="1" ht="27">
      <c r="A34" s="8" t="s">
        <v>16</v>
      </c>
      <c r="B34" s="23" t="s">
        <v>43</v>
      </c>
      <c r="C34" s="40" t="str">
        <f t="shared" si="6"/>
        <v>&lt;value&gt;</v>
      </c>
      <c r="D34" s="14" t="e">
        <f t="shared" si="2"/>
        <v>#VALUE!</v>
      </c>
      <c r="E34" s="14" t="e">
        <f t="shared" si="3"/>
        <v>#VALUE!</v>
      </c>
      <c r="F34" s="14" t="e">
        <f t="shared" si="4"/>
        <v>#VALUE!</v>
      </c>
      <c r="G34" s="14" t="e">
        <f t="shared" si="1"/>
        <v>#VALUE!</v>
      </c>
      <c r="H34" s="39" t="e">
        <f t="shared" si="5"/>
        <v>#VALUE!</v>
      </c>
      <c r="I34" s="22"/>
    </row>
    <row r="35" spans="1:9" s="3" customFormat="1" ht="40.5">
      <c r="A35" s="8" t="s">
        <v>37</v>
      </c>
      <c r="B35" s="23" t="s">
        <v>43</v>
      </c>
      <c r="C35" s="40" t="str">
        <f>C34</f>
        <v>&lt;value&gt;</v>
      </c>
      <c r="D35" s="14" t="e">
        <f>(B35*C35)/1000</f>
        <v>#VALUE!</v>
      </c>
      <c r="E35" s="14" t="e">
        <f t="shared" si="3"/>
        <v>#VALUE!</v>
      </c>
      <c r="F35" s="14" t="e">
        <f>PV(0.05,20,-D35)</f>
        <v>#VALUE!</v>
      </c>
      <c r="G35" s="14" t="e">
        <f t="shared" si="1"/>
        <v>#VALUE!</v>
      </c>
      <c r="H35" s="39" t="e">
        <f t="shared" si="5"/>
        <v>#VALUE!</v>
      </c>
      <c r="I35" s="22"/>
    </row>
    <row r="36" spans="1:9" s="3" customFormat="1" ht="54">
      <c r="A36" s="8" t="s">
        <v>38</v>
      </c>
      <c r="B36" s="23" t="s">
        <v>43</v>
      </c>
      <c r="C36" s="40" t="str">
        <f>C35</f>
        <v>&lt;value&gt;</v>
      </c>
      <c r="D36" s="14" t="e">
        <f>(B36*C36)/1000</f>
        <v>#VALUE!</v>
      </c>
      <c r="E36" s="14" t="e">
        <f t="shared" si="3"/>
        <v>#VALUE!</v>
      </c>
      <c r="F36" s="14" t="e">
        <f>PV(0.05,20,-D36)</f>
        <v>#VALUE!</v>
      </c>
      <c r="G36" s="14" t="e">
        <f t="shared" si="1"/>
        <v>#VALUE!</v>
      </c>
      <c r="H36" s="39" t="e">
        <f t="shared" si="5"/>
        <v>#VALUE!</v>
      </c>
      <c r="I36" s="22"/>
    </row>
    <row r="37" spans="1:9" s="3" customFormat="1" ht="27">
      <c r="A37" s="8" t="s">
        <v>39</v>
      </c>
      <c r="B37" s="23" t="s">
        <v>43</v>
      </c>
      <c r="C37" s="40" t="str">
        <f>C36</f>
        <v>&lt;value&gt;</v>
      </c>
      <c r="D37" s="14" t="e">
        <f>(B37*C37)/1000</f>
        <v>#VALUE!</v>
      </c>
      <c r="E37" s="14" t="e">
        <f t="shared" si="3"/>
        <v>#VALUE!</v>
      </c>
      <c r="F37" s="14" t="e">
        <f>PV(0.05,20,-D37)</f>
        <v>#VALUE!</v>
      </c>
      <c r="G37" s="14" t="e">
        <f t="shared" si="1"/>
        <v>#VALUE!</v>
      </c>
      <c r="H37" s="39" t="e">
        <f t="shared" si="5"/>
        <v>#VALUE!</v>
      </c>
      <c r="I37" s="22"/>
    </row>
    <row r="38" spans="1:8" s="3" customFormat="1" ht="27">
      <c r="A38" s="8" t="s">
        <v>40</v>
      </c>
      <c r="B38" s="23" t="s">
        <v>43</v>
      </c>
      <c r="C38" s="40" t="str">
        <f>C37</f>
        <v>&lt;value&gt;</v>
      </c>
      <c r="D38" s="14" t="e">
        <f>(B38*C38)/1000</f>
        <v>#VALUE!</v>
      </c>
      <c r="E38" s="14" t="e">
        <f t="shared" si="3"/>
        <v>#VALUE!</v>
      </c>
      <c r="F38" s="14" t="e">
        <f>PV(0.05,20,-D38)</f>
        <v>#VALUE!</v>
      </c>
      <c r="G38" s="14" t="e">
        <f t="shared" si="1"/>
        <v>#VALUE!</v>
      </c>
      <c r="H38" s="39" t="e">
        <f t="shared" si="5"/>
        <v>#VALUE!</v>
      </c>
    </row>
    <row r="39" s="3" customFormat="1" ht="13.5"/>
    <row r="40" s="3" customFormat="1" ht="13.5">
      <c r="A40" s="2" t="s">
        <v>3</v>
      </c>
    </row>
    <row r="41" spans="1:9" s="3" customFormat="1" ht="13.5">
      <c r="A41" s="4"/>
      <c r="B41" s="4"/>
      <c r="C41" s="4"/>
      <c r="D41" s="4"/>
      <c r="E41" s="4"/>
      <c r="F41" s="4"/>
      <c r="G41" s="4"/>
      <c r="H41" s="4"/>
      <c r="I41" s="4"/>
    </row>
    <row r="42" spans="1:9" s="3" customFormat="1" ht="93.75" customHeight="1">
      <c r="A42" s="42" t="s">
        <v>60</v>
      </c>
      <c r="B42" s="42"/>
      <c r="C42" s="42"/>
      <c r="D42" s="42"/>
      <c r="E42" s="42"/>
      <c r="F42" s="42"/>
      <c r="G42" s="42"/>
      <c r="H42" s="42"/>
      <c r="I42" s="5"/>
    </row>
    <row r="43" s="3" customFormat="1" ht="13.5"/>
    <row r="44" spans="1:9" s="3" customFormat="1" ht="29.25" customHeight="1">
      <c r="A44" s="42" t="s">
        <v>44</v>
      </c>
      <c r="B44" s="42"/>
      <c r="C44" s="42"/>
      <c r="D44" s="42"/>
      <c r="E44" s="42"/>
      <c r="F44" s="42"/>
      <c r="G44" s="42"/>
      <c r="H44" s="42"/>
      <c r="I44" s="5"/>
    </row>
    <row r="45" s="3" customFormat="1" ht="13.5"/>
    <row r="46" spans="1:9" s="3" customFormat="1" ht="40.5" customHeight="1">
      <c r="A46" s="42" t="s">
        <v>45</v>
      </c>
      <c r="B46" s="42"/>
      <c r="C46" s="42"/>
      <c r="D46" s="42"/>
      <c r="E46" s="42"/>
      <c r="F46" s="42"/>
      <c r="G46" s="42"/>
      <c r="H46" s="42"/>
      <c r="I46" s="6"/>
    </row>
    <row r="47" spans="1:9" s="3" customFormat="1" ht="13.5">
      <c r="A47" s="5"/>
      <c r="B47" s="5"/>
      <c r="C47" s="5"/>
      <c r="D47" s="5"/>
      <c r="E47" s="5"/>
      <c r="F47" s="5"/>
      <c r="G47" s="5"/>
      <c r="H47" s="5"/>
      <c r="I47" s="5"/>
    </row>
    <row r="48" spans="1:9" s="3" customFormat="1" ht="27" customHeight="1">
      <c r="A48" s="42" t="s">
        <v>46</v>
      </c>
      <c r="B48" s="42"/>
      <c r="C48" s="42"/>
      <c r="D48" s="42"/>
      <c r="E48" s="42"/>
      <c r="F48" s="42"/>
      <c r="G48" s="42"/>
      <c r="H48" s="42"/>
      <c r="I48" s="5"/>
    </row>
    <row r="49" spans="1:9" s="3" customFormat="1" ht="13.5">
      <c r="A49" s="5"/>
      <c r="B49" s="5"/>
      <c r="C49" s="5"/>
      <c r="D49" s="5"/>
      <c r="E49" s="5"/>
      <c r="F49" s="5"/>
      <c r="G49" s="5"/>
      <c r="H49" s="5"/>
      <c r="I49" s="5"/>
    </row>
    <row r="50" spans="1:8" s="3" customFormat="1" ht="28.5" customHeight="1">
      <c r="A50" s="42" t="s">
        <v>47</v>
      </c>
      <c r="B50" s="42"/>
      <c r="C50" s="42"/>
      <c r="D50" s="42"/>
      <c r="E50" s="42"/>
      <c r="F50" s="42"/>
      <c r="G50" s="42"/>
      <c r="H50" s="42"/>
    </row>
    <row r="51" spans="1:8" s="3" customFormat="1" ht="13.5">
      <c r="A51" s="5"/>
      <c r="B51" s="5"/>
      <c r="C51" s="5"/>
      <c r="D51" s="5"/>
      <c r="E51" s="5"/>
      <c r="F51" s="5"/>
      <c r="G51" s="5"/>
      <c r="H51" s="5"/>
    </row>
    <row r="52" spans="1:8" s="3" customFormat="1" ht="30" customHeight="1">
      <c r="A52" s="42" t="s">
        <v>48</v>
      </c>
      <c r="B52" s="42"/>
      <c r="C52" s="42"/>
      <c r="D52" s="42"/>
      <c r="E52" s="42"/>
      <c r="F52" s="42"/>
      <c r="G52" s="42"/>
      <c r="H52" s="42"/>
    </row>
    <row r="53" spans="1:8" s="3" customFormat="1" ht="13.5">
      <c r="A53" s="5"/>
      <c r="B53" s="5"/>
      <c r="C53" s="5"/>
      <c r="D53" s="5"/>
      <c r="E53" s="5"/>
      <c r="F53" s="5"/>
      <c r="G53" s="5"/>
      <c r="H53" s="5"/>
    </row>
    <row r="54" spans="1:8" s="3" customFormat="1" ht="38.25" customHeight="1">
      <c r="A54" s="42" t="s">
        <v>49</v>
      </c>
      <c r="B54" s="42"/>
      <c r="C54" s="42"/>
      <c r="D54" s="42"/>
      <c r="E54" s="42"/>
      <c r="F54" s="42"/>
      <c r="G54" s="42"/>
      <c r="H54" s="42"/>
    </row>
    <row r="55" spans="1:8" s="3" customFormat="1" ht="13.5">
      <c r="A55" s="5"/>
      <c r="B55" s="5"/>
      <c r="C55" s="5"/>
      <c r="D55" s="5"/>
      <c r="E55" s="5"/>
      <c r="F55" s="5"/>
      <c r="G55" s="5"/>
      <c r="H55" s="5"/>
    </row>
    <row r="56" spans="1:8" s="3" customFormat="1" ht="57" customHeight="1">
      <c r="A56" s="48" t="s">
        <v>50</v>
      </c>
      <c r="B56" s="42"/>
      <c r="C56" s="42"/>
      <c r="D56" s="42"/>
      <c r="E56" s="42"/>
      <c r="F56" s="42"/>
      <c r="G56" s="42"/>
      <c r="H56" s="42"/>
    </row>
    <row r="57" spans="1:8" s="3" customFormat="1" ht="13.5">
      <c r="A57" s="5"/>
      <c r="B57" s="5"/>
      <c r="C57" s="5"/>
      <c r="D57" s="5"/>
      <c r="E57" s="5"/>
      <c r="F57" s="5"/>
      <c r="G57" s="5"/>
      <c r="H57" s="5"/>
    </row>
    <row r="58" spans="1:9" s="3" customFormat="1" ht="40.5" customHeight="1">
      <c r="A58" s="42" t="s">
        <v>51</v>
      </c>
      <c r="B58" s="42"/>
      <c r="C58" s="42"/>
      <c r="D58" s="42"/>
      <c r="E58" s="42"/>
      <c r="F58" s="42"/>
      <c r="G58" s="42"/>
      <c r="H58" s="42"/>
      <c r="I58" s="5"/>
    </row>
    <row r="59" spans="1:9" s="3" customFormat="1" ht="13.5">
      <c r="A59" s="4"/>
      <c r="B59" s="4"/>
      <c r="C59" s="4"/>
      <c r="D59" s="4"/>
      <c r="E59" s="4"/>
      <c r="F59" s="4"/>
      <c r="G59" s="4"/>
      <c r="H59" s="4"/>
      <c r="I59" s="4"/>
    </row>
    <row r="60" spans="1:3" s="3" customFormat="1" ht="13.5">
      <c r="A60" s="18" t="s">
        <v>6</v>
      </c>
      <c r="B60" s="45" t="s">
        <v>26</v>
      </c>
      <c r="C60" s="46"/>
    </row>
    <row r="61" spans="1:3" s="3" customFormat="1" ht="13.5">
      <c r="A61" s="6" t="s">
        <v>0</v>
      </c>
      <c r="B61" s="47" t="e">
        <f aca="true" t="shared" si="7" ref="B61:B75">FLOOR(E5,50)</f>
        <v>#VALUE!</v>
      </c>
      <c r="C61" s="46" t="e">
        <f>FLOOR(#REF!,50)</f>
        <v>#REF!</v>
      </c>
    </row>
    <row r="62" spans="1:3" s="3" customFormat="1" ht="13.5">
      <c r="A62" s="6" t="s">
        <v>41</v>
      </c>
      <c r="B62" s="47" t="e">
        <f t="shared" si="7"/>
        <v>#VALUE!</v>
      </c>
      <c r="C62" s="46" t="e">
        <f>FLOOR(#REF!,50)</f>
        <v>#REF!</v>
      </c>
    </row>
    <row r="63" spans="1:3" s="3" customFormat="1" ht="13.5">
      <c r="A63" s="6" t="s">
        <v>13</v>
      </c>
      <c r="B63" s="47" t="e">
        <f t="shared" si="7"/>
        <v>#VALUE!</v>
      </c>
      <c r="C63" s="46" t="e">
        <f>FLOOR(#REF!,50)</f>
        <v>#REF!</v>
      </c>
    </row>
    <row r="64" spans="1:3" s="3" customFormat="1" ht="13.5">
      <c r="A64" s="6" t="s">
        <v>14</v>
      </c>
      <c r="B64" s="47" t="e">
        <f t="shared" si="7"/>
        <v>#VALUE!</v>
      </c>
      <c r="C64" s="46" t="e">
        <f>FLOOR(#REF!,50)</f>
        <v>#REF!</v>
      </c>
    </row>
    <row r="65" spans="1:3" s="3" customFormat="1" ht="27">
      <c r="A65" s="6" t="s">
        <v>33</v>
      </c>
      <c r="B65" s="47" t="e">
        <f t="shared" si="7"/>
        <v>#VALUE!</v>
      </c>
      <c r="C65" s="46" t="e">
        <f>FLOOR(C38,50)</f>
        <v>#VALUE!</v>
      </c>
    </row>
    <row r="66" spans="1:3" s="3" customFormat="1" ht="27">
      <c r="A66" s="6" t="s">
        <v>36</v>
      </c>
      <c r="B66" s="47" t="e">
        <f t="shared" si="7"/>
        <v>#VALUE!</v>
      </c>
      <c r="C66" s="46" t="e">
        <f>FLOOR(#REF!,50)</f>
        <v>#REF!</v>
      </c>
    </row>
    <row r="67" spans="1:3" s="3" customFormat="1" ht="40.5">
      <c r="A67" s="6" t="s">
        <v>7</v>
      </c>
      <c r="B67" s="47" t="e">
        <f t="shared" si="7"/>
        <v>#VALUE!</v>
      </c>
      <c r="C67" s="46" t="e">
        <f>FLOOR(#REF!,50)</f>
        <v>#REF!</v>
      </c>
    </row>
    <row r="68" spans="1:3" s="3" customFormat="1" ht="54">
      <c r="A68" s="6" t="s">
        <v>35</v>
      </c>
      <c r="B68" s="47" t="e">
        <f t="shared" si="7"/>
        <v>#VALUE!</v>
      </c>
      <c r="C68" s="46" t="e">
        <f>FLOOR(#REF!,50)</f>
        <v>#REF!</v>
      </c>
    </row>
    <row r="69" spans="1:3" s="3" customFormat="1" ht="13.5">
      <c r="A69" s="6" t="s">
        <v>8</v>
      </c>
      <c r="B69" s="47" t="e">
        <f t="shared" si="7"/>
        <v>#VALUE!</v>
      </c>
      <c r="C69" s="46" t="e">
        <f>FLOOR(#REF!,50)</f>
        <v>#REF!</v>
      </c>
    </row>
    <row r="70" spans="1:3" s="3" customFormat="1" ht="13.5">
      <c r="A70" s="6" t="s">
        <v>9</v>
      </c>
      <c r="B70" s="47" t="e">
        <f t="shared" si="7"/>
        <v>#VALUE!</v>
      </c>
      <c r="C70" s="46">
        <f aca="true" t="shared" si="8" ref="C70:C75">FLOOR(C40,50)</f>
        <v>0</v>
      </c>
    </row>
    <row r="71" spans="1:3" s="3" customFormat="1" ht="27">
      <c r="A71" s="6" t="s">
        <v>34</v>
      </c>
      <c r="B71" s="47" t="e">
        <f t="shared" si="7"/>
        <v>#VALUE!</v>
      </c>
      <c r="C71" s="46">
        <f t="shared" si="8"/>
        <v>0</v>
      </c>
    </row>
    <row r="72" spans="1:3" s="3" customFormat="1" ht="40.5">
      <c r="A72" s="6" t="s">
        <v>37</v>
      </c>
      <c r="B72" s="47" t="e">
        <f t="shared" si="7"/>
        <v>#VALUE!</v>
      </c>
      <c r="C72" s="46">
        <f t="shared" si="8"/>
        <v>0</v>
      </c>
    </row>
    <row r="73" spans="1:3" s="3" customFormat="1" ht="54">
      <c r="A73" s="6" t="s">
        <v>38</v>
      </c>
      <c r="B73" s="47" t="e">
        <f t="shared" si="7"/>
        <v>#VALUE!</v>
      </c>
      <c r="C73" s="46">
        <f t="shared" si="8"/>
        <v>0</v>
      </c>
    </row>
    <row r="74" spans="1:3" s="3" customFormat="1" ht="27">
      <c r="A74" s="6" t="s">
        <v>39</v>
      </c>
      <c r="B74" s="47" t="e">
        <f t="shared" si="7"/>
        <v>#VALUE!</v>
      </c>
      <c r="C74" s="46">
        <f t="shared" si="8"/>
        <v>0</v>
      </c>
    </row>
    <row r="75" spans="1:3" s="3" customFormat="1" ht="27">
      <c r="A75" s="6" t="s">
        <v>40</v>
      </c>
      <c r="B75" s="47" t="e">
        <f t="shared" si="7"/>
        <v>#VALUE!</v>
      </c>
      <c r="C75" s="46">
        <f t="shared" si="8"/>
        <v>0</v>
      </c>
    </row>
    <row r="76" spans="1:9" s="3" customFormat="1" ht="13.5">
      <c r="A76" s="4"/>
      <c r="B76" s="4"/>
      <c r="C76" s="4"/>
      <c r="D76" s="4"/>
      <c r="E76" s="4"/>
      <c r="F76" s="4"/>
      <c r="G76" s="4"/>
      <c r="H76" s="4"/>
      <c r="I76" s="4"/>
    </row>
    <row r="77" spans="1:9" s="3" customFormat="1" ht="29.25" customHeight="1">
      <c r="A77" s="44" t="s">
        <v>42</v>
      </c>
      <c r="B77" s="44"/>
      <c r="C77" s="44"/>
      <c r="D77" s="44"/>
      <c r="E77" s="44"/>
      <c r="F77" s="44"/>
      <c r="G77" s="44"/>
      <c r="H77" s="44"/>
      <c r="I77" s="4"/>
    </row>
    <row r="78" spans="1:9" s="3" customFormat="1" ht="13.5">
      <c r="A78" s="4"/>
      <c r="B78" s="4"/>
      <c r="C78" s="4"/>
      <c r="D78" s="4"/>
      <c r="E78" s="4"/>
      <c r="F78" s="4"/>
      <c r="G78" s="4"/>
      <c r="H78" s="4"/>
      <c r="I78" s="4"/>
    </row>
    <row r="79" spans="1:9" s="3" customFormat="1" ht="56.25" customHeight="1">
      <c r="A79" s="41" t="s">
        <v>52</v>
      </c>
      <c r="B79" s="41"/>
      <c r="C79" s="41"/>
      <c r="D79" s="41"/>
      <c r="E79" s="41"/>
      <c r="F79" s="41"/>
      <c r="G79" s="41"/>
      <c r="H79" s="41"/>
      <c r="I79" s="9"/>
    </row>
    <row r="80" spans="1:9" s="3" customFormat="1" ht="15" customHeight="1">
      <c r="A80" s="7"/>
      <c r="B80" s="9"/>
      <c r="C80" s="9"/>
      <c r="D80" s="9"/>
      <c r="E80" s="9"/>
      <c r="F80" s="9"/>
      <c r="G80" s="9"/>
      <c r="H80" s="9"/>
      <c r="I80" s="9"/>
    </row>
    <row r="81" spans="1:9" s="3" customFormat="1" ht="42" customHeight="1">
      <c r="A81" s="43" t="s">
        <v>53</v>
      </c>
      <c r="B81" s="41"/>
      <c r="C81" s="41"/>
      <c r="D81" s="41"/>
      <c r="E81" s="41"/>
      <c r="F81" s="41"/>
      <c r="G81" s="41"/>
      <c r="H81" s="41"/>
      <c r="I81" s="7"/>
    </row>
    <row r="82" spans="1:9" s="3" customFormat="1" ht="15.75" customHeight="1">
      <c r="A82" s="9"/>
      <c r="B82" s="9"/>
      <c r="C82" s="9"/>
      <c r="D82" s="9"/>
      <c r="E82" s="9"/>
      <c r="F82" s="9"/>
      <c r="G82" s="9"/>
      <c r="H82" s="9"/>
      <c r="I82" s="9"/>
    </row>
    <row r="83" spans="1:11" s="3" customFormat="1" ht="27.75" customHeight="1">
      <c r="A83" s="41" t="s">
        <v>54</v>
      </c>
      <c r="B83" s="42"/>
      <c r="C83" s="42"/>
      <c r="D83" s="42"/>
      <c r="E83" s="42"/>
      <c r="F83" s="42"/>
      <c r="G83" s="42"/>
      <c r="H83" s="42"/>
      <c r="I83" s="9"/>
      <c r="J83" s="9"/>
      <c r="K83" s="9"/>
    </row>
    <row r="84" spans="1:11" s="3" customFormat="1" ht="10.5" customHeight="1">
      <c r="A84" s="9"/>
      <c r="B84" s="9"/>
      <c r="C84" s="9"/>
      <c r="D84" s="9"/>
      <c r="E84" s="9"/>
      <c r="F84" s="9"/>
      <c r="G84" s="9"/>
      <c r="H84" s="9"/>
      <c r="I84" s="9"/>
      <c r="J84" s="9"/>
      <c r="K84" s="9"/>
    </row>
    <row r="85" spans="1:11" s="3" customFormat="1" ht="42.75" customHeight="1">
      <c r="A85" s="43" t="s">
        <v>55</v>
      </c>
      <c r="B85" s="43"/>
      <c r="C85" s="43"/>
      <c r="D85" s="43"/>
      <c r="E85" s="43"/>
      <c r="F85" s="43"/>
      <c r="G85" s="43"/>
      <c r="H85" s="43"/>
      <c r="I85" s="9"/>
      <c r="J85" s="9"/>
      <c r="K85" s="9"/>
    </row>
    <row r="86" s="3" customFormat="1" ht="13.5">
      <c r="A86" s="2"/>
    </row>
    <row r="87" spans="1:9" s="3" customFormat="1" ht="81.75" customHeight="1">
      <c r="A87" s="43" t="s">
        <v>56</v>
      </c>
      <c r="B87" s="41"/>
      <c r="C87" s="41"/>
      <c r="D87" s="41"/>
      <c r="E87" s="41"/>
      <c r="F87" s="41"/>
      <c r="G87" s="41"/>
      <c r="H87" s="41"/>
      <c r="I87" s="9"/>
    </row>
    <row r="88" spans="1:9" s="3" customFormat="1" ht="13.5">
      <c r="A88" s="43"/>
      <c r="B88" s="41"/>
      <c r="C88" s="41"/>
      <c r="D88" s="41"/>
      <c r="E88" s="41"/>
      <c r="F88" s="41"/>
      <c r="G88" s="41"/>
      <c r="H88" s="41"/>
      <c r="I88" s="9"/>
    </row>
    <row r="89" spans="1:11" s="3" customFormat="1" ht="29.25" customHeight="1">
      <c r="A89" s="41" t="s">
        <v>57</v>
      </c>
      <c r="B89" s="42"/>
      <c r="C89" s="42"/>
      <c r="D89" s="42"/>
      <c r="E89" s="42"/>
      <c r="F89" s="42"/>
      <c r="G89" s="42"/>
      <c r="H89" s="42"/>
      <c r="I89" s="9"/>
      <c r="J89" s="9"/>
      <c r="K89" s="9"/>
    </row>
    <row r="90" s="3" customFormat="1" ht="13.5"/>
    <row r="91" spans="1:11" s="3" customFormat="1" ht="30.75" customHeight="1">
      <c r="A91" s="43" t="s">
        <v>58</v>
      </c>
      <c r="B91" s="43"/>
      <c r="C91" s="43"/>
      <c r="D91" s="43"/>
      <c r="E91" s="43"/>
      <c r="F91" s="43"/>
      <c r="G91" s="43"/>
      <c r="H91" s="43"/>
      <c r="I91" s="9"/>
      <c r="J91" s="9"/>
      <c r="K91" s="9"/>
    </row>
    <row r="92" spans="1:9" s="3" customFormat="1" ht="13.5">
      <c r="A92" s="43"/>
      <c r="B92" s="41"/>
      <c r="C92" s="41"/>
      <c r="D92" s="41"/>
      <c r="E92" s="41"/>
      <c r="F92" s="41"/>
      <c r="G92" s="41"/>
      <c r="H92" s="41"/>
      <c r="I92" s="9"/>
    </row>
    <row r="93" spans="1:9" s="3" customFormat="1" ht="29.25" customHeight="1">
      <c r="A93" s="41" t="s">
        <v>5</v>
      </c>
      <c r="B93" s="41"/>
      <c r="C93" s="41"/>
      <c r="D93" s="41"/>
      <c r="E93" s="41"/>
      <c r="F93" s="41"/>
      <c r="G93" s="41"/>
      <c r="H93" s="41"/>
      <c r="I93" s="9"/>
    </row>
    <row r="94" spans="1:9" s="3" customFormat="1" ht="13.5">
      <c r="A94" s="7"/>
      <c r="B94" s="7"/>
      <c r="C94" s="7"/>
      <c r="D94" s="7"/>
      <c r="E94" s="7"/>
      <c r="F94" s="7"/>
      <c r="G94" s="7"/>
      <c r="H94" s="7"/>
      <c r="I94" s="9"/>
    </row>
    <row r="95" spans="1:9" s="3" customFormat="1" ht="15" customHeight="1">
      <c r="A95" s="7"/>
      <c r="B95" s="7"/>
      <c r="C95" s="7"/>
      <c r="D95" s="7"/>
      <c r="E95" s="7"/>
      <c r="F95" s="7"/>
      <c r="G95" s="7"/>
      <c r="H95" s="7"/>
      <c r="I95" s="9"/>
    </row>
    <row r="96" spans="1:9" s="3" customFormat="1" ht="13.5">
      <c r="A96" s="9"/>
      <c r="B96" s="7"/>
      <c r="C96" s="7"/>
      <c r="D96" s="7"/>
      <c r="E96" s="7"/>
      <c r="F96" s="7"/>
      <c r="G96" s="7"/>
      <c r="H96" s="7"/>
      <c r="I96" s="9"/>
    </row>
    <row r="97" s="3" customFormat="1" ht="13.5"/>
    <row r="98" s="3" customFormat="1" ht="13.5"/>
    <row r="99" s="3" customFormat="1" ht="13.5"/>
    <row r="100" s="3" customFormat="1" ht="13.5"/>
    <row r="101" s="3" customFormat="1" ht="13.5"/>
    <row r="102" s="3" customFormat="1" ht="13.5"/>
    <row r="103" s="3" customFormat="1" ht="13.5"/>
    <row r="104" s="3" customFormat="1" ht="13.5"/>
    <row r="105" s="3" customFormat="1" ht="13.5"/>
    <row r="106" s="3" customFormat="1" ht="13.5"/>
    <row r="107" s="3" customFormat="1" ht="13.5"/>
    <row r="108" s="3" customFormat="1" ht="13.5"/>
    <row r="109" s="3" customFormat="1" ht="13.5"/>
    <row r="110" s="3" customFormat="1" ht="13.5"/>
    <row r="111" s="3" customFormat="1" ht="13.5"/>
    <row r="112" s="3" customFormat="1" ht="13.5"/>
  </sheetData>
  <mergeCells count="37">
    <mergeCell ref="A21:H21"/>
    <mergeCell ref="A42:H42"/>
    <mergeCell ref="A46:H46"/>
    <mergeCell ref="A81:H81"/>
    <mergeCell ref="B72:C72"/>
    <mergeCell ref="B73:C73"/>
    <mergeCell ref="B75:C75"/>
    <mergeCell ref="A83:H83"/>
    <mergeCell ref="B63:C63"/>
    <mergeCell ref="B64:C64"/>
    <mergeCell ref="B65:C65"/>
    <mergeCell ref="B66:C66"/>
    <mergeCell ref="B67:C67"/>
    <mergeCell ref="B68:C68"/>
    <mergeCell ref="A79:H79"/>
    <mergeCell ref="B70:C70"/>
    <mergeCell ref="B71:C71"/>
    <mergeCell ref="A87:H87"/>
    <mergeCell ref="A48:H48"/>
    <mergeCell ref="A58:H58"/>
    <mergeCell ref="A50:H50"/>
    <mergeCell ref="A52:H52"/>
    <mergeCell ref="A54:H54"/>
    <mergeCell ref="A56:H56"/>
    <mergeCell ref="B62:C62"/>
    <mergeCell ref="B74:C74"/>
    <mergeCell ref="B69:C69"/>
    <mergeCell ref="A93:H93"/>
    <mergeCell ref="A44:H44"/>
    <mergeCell ref="A85:H85"/>
    <mergeCell ref="A88:H88"/>
    <mergeCell ref="A89:H89"/>
    <mergeCell ref="A91:H91"/>
    <mergeCell ref="A92:H92"/>
    <mergeCell ref="A77:H77"/>
    <mergeCell ref="B60:C60"/>
    <mergeCell ref="B61:C61"/>
  </mergeCells>
  <printOptions/>
  <pageMargins left="1" right="1" top="1" bottom="1" header="0.5" footer="0.5"/>
  <pageSetup fitToHeight="6" horizontalDpi="300" verticalDpi="300" orientation="landscape" r:id="rId1"/>
  <headerFooter alignWithMargins="0">
    <oddHeader>&amp;CMaine State Planning Office Model Template for Highway Improvements Impact Fee</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Fleishman</dc:creator>
  <cp:keywords/>
  <dc:description/>
  <cp:lastModifiedBy>dversel</cp:lastModifiedBy>
  <cp:lastPrinted>2003-05-29T13:25:08Z</cp:lastPrinted>
  <dcterms:created xsi:type="dcterms:W3CDTF">2000-10-02T23:34:34Z</dcterms:created>
  <dcterms:modified xsi:type="dcterms:W3CDTF">2003-05-29T13:25:21Z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449689965</vt:i4>
  </property>
  <property fmtid="{D5CDD505-2E9C-101B-9397-08002B2CF9AE}" pid="4" name="_EmailSubje">
    <vt:lpwstr>Impact Fee Manual</vt:lpwstr>
  </property>
  <property fmtid="{D5CDD505-2E9C-101B-9397-08002B2CF9AE}" pid="5" name="_AuthorEma">
    <vt:lpwstr>dversel@smrpc.org</vt:lpwstr>
  </property>
  <property fmtid="{D5CDD505-2E9C-101B-9397-08002B2CF9AE}" pid="6" name="_AuthorEmailDisplayNa">
    <vt:lpwstr>David Versel</vt:lpwstr>
  </property>
</Properties>
</file>